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xl170.CGCENT\Google Drive\Energy\Revolving Fund\"/>
    </mc:Choice>
  </mc:AlternateContent>
  <bookViews>
    <workbookView xWindow="0" yWindow="465" windowWidth="25605" windowHeight="14175" activeTab="1"/>
  </bookViews>
  <sheets>
    <sheet name="Calculation Energy" sheetId="1" r:id="rId1"/>
    <sheet name="Calculation Water" sheetId="3" r:id="rId2"/>
    <sheet name="Rate Data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" i="1" l="1"/>
  <c r="I3" i="1"/>
  <c r="K7" i="1"/>
  <c r="J3" i="1"/>
  <c r="G7" i="1"/>
  <c r="I7" i="1" s="1"/>
  <c r="E9" i="2"/>
  <c r="E8" i="2"/>
  <c r="E5" i="2"/>
  <c r="E4" i="2"/>
  <c r="H7" i="1" l="1"/>
  <c r="J7" i="1" s="1"/>
  <c r="M7" i="1" s="1"/>
  <c r="N7" i="1" s="1"/>
</calcChain>
</file>

<file path=xl/comments1.xml><?xml version="1.0" encoding="utf-8"?>
<comments xmlns="http://schemas.openxmlformats.org/spreadsheetml/2006/main">
  <authors>
    <author>Lhoutellier, Teddy</author>
    <author>Varona, Jose M</author>
  </authors>
  <commentList>
    <comment ref="O6" authorId="0" shapeId="0">
      <text>
        <r>
          <rPr>
            <b/>
            <sz val="9"/>
            <color indexed="81"/>
            <rFont val="Tahoma"/>
            <charset val="1"/>
          </rPr>
          <t>Lhoutellier, Teddy:</t>
        </r>
        <r>
          <rPr>
            <sz val="9"/>
            <color indexed="81"/>
            <rFont val="Tahoma"/>
            <charset val="1"/>
          </rPr>
          <t xml:space="preserve">
Use this EPA calculator to get your CO2 equivalence tonnage amount:
https://www.epa.gov/energy/greenhouse-gas-equivalencies-calculator 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</rPr>
          <t>Varona, Jose M:</t>
        </r>
        <r>
          <rPr>
            <sz val="9"/>
            <color indexed="81"/>
            <rFont val="Tahoma"/>
            <family val="2"/>
          </rPr>
          <t xml:space="preserve">
Blanded rate of $10/kW used</t>
        </r>
      </text>
    </comment>
    <comment ref="J7" authorId="1" shapeId="0">
      <text>
        <r>
          <rPr>
            <b/>
            <sz val="9"/>
            <color indexed="81"/>
            <rFont val="Tahoma"/>
            <family val="2"/>
          </rPr>
          <t>Varona, Jose M:</t>
        </r>
        <r>
          <rPr>
            <sz val="9"/>
            <color indexed="81"/>
            <rFont val="Tahoma"/>
            <family val="2"/>
          </rPr>
          <t xml:space="preserve">
Blended rate of $0.082/kWh used
</t>
        </r>
      </text>
    </comment>
    <comment ref="L7" authorId="1" shapeId="0">
      <text>
        <r>
          <rPr>
            <b/>
            <sz val="9"/>
            <color indexed="81"/>
            <rFont val="Tahoma"/>
            <family val="2"/>
          </rPr>
          <t>Varona, Jose M:</t>
        </r>
        <r>
          <rPr>
            <sz val="9"/>
            <color indexed="81"/>
            <rFont val="Tahoma"/>
            <family val="2"/>
          </rPr>
          <t xml:space="preserve">
$425 / fixture
$80/fixture (install)
$500 lift rental</t>
        </r>
      </text>
    </comment>
  </commentList>
</comments>
</file>

<file path=xl/comments2.xml><?xml version="1.0" encoding="utf-8"?>
<comments xmlns="http://schemas.openxmlformats.org/spreadsheetml/2006/main">
  <authors>
    <author>Lhoutellier, Teddy</author>
    <author>Varona, Jose M</author>
  </authors>
  <commentList>
    <comment ref="O6" authorId="0" shapeId="0">
      <text>
        <r>
          <rPr>
            <b/>
            <sz val="9"/>
            <color indexed="81"/>
            <rFont val="Tahoma"/>
            <charset val="1"/>
          </rPr>
          <t>Lhoutellier, Teddy:</t>
        </r>
        <r>
          <rPr>
            <sz val="9"/>
            <color indexed="81"/>
            <rFont val="Tahoma"/>
            <charset val="1"/>
          </rPr>
          <t xml:space="preserve">
Use this EPA calculator to get your CO2 equivalence tonnage amount:
https://www.epa.gov/energy/greenhouse-gas-equivalencies-calculator 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</rPr>
          <t>Varona, Jose M:</t>
        </r>
        <r>
          <rPr>
            <sz val="9"/>
            <color indexed="81"/>
            <rFont val="Tahoma"/>
            <family val="2"/>
          </rPr>
          <t xml:space="preserve">
Blanded rate of $10/kW used</t>
        </r>
      </text>
    </comment>
    <comment ref="J7" authorId="1" shapeId="0">
      <text>
        <r>
          <rPr>
            <b/>
            <sz val="9"/>
            <color indexed="81"/>
            <rFont val="Tahoma"/>
            <family val="2"/>
          </rPr>
          <t>Varona, Jose M:</t>
        </r>
        <r>
          <rPr>
            <sz val="9"/>
            <color indexed="81"/>
            <rFont val="Tahoma"/>
            <family val="2"/>
          </rPr>
          <t xml:space="preserve">
Blended rate of $0.082/kWh used
</t>
        </r>
      </text>
    </comment>
    <comment ref="L7" authorId="1" shapeId="0">
      <text>
        <r>
          <rPr>
            <b/>
            <sz val="9"/>
            <color indexed="81"/>
            <rFont val="Tahoma"/>
            <family val="2"/>
          </rPr>
          <t>Varona, Jose M:</t>
        </r>
        <r>
          <rPr>
            <sz val="9"/>
            <color indexed="81"/>
            <rFont val="Tahoma"/>
            <family val="2"/>
          </rPr>
          <t xml:space="preserve">
$425 / fixture
$80/fixture (install)
$500 lift rental</t>
        </r>
      </text>
    </comment>
  </commentList>
</comments>
</file>

<file path=xl/sharedStrings.xml><?xml version="1.0" encoding="utf-8"?>
<sst xmlns="http://schemas.openxmlformats.org/spreadsheetml/2006/main" count="56" uniqueCount="53">
  <si>
    <t>Building</t>
  </si>
  <si>
    <t>Floor</t>
  </si>
  <si>
    <t>Room</t>
  </si>
  <si>
    <t>Existing Fixture</t>
  </si>
  <si>
    <t>Existing # of Lamps</t>
  </si>
  <si>
    <t>Existing Lamp/Ballast Type</t>
  </si>
  <si>
    <t>Exist. Fixture Qty</t>
  </si>
  <si>
    <t>Existing Fixt. Watt</t>
  </si>
  <si>
    <t>Existing kW</t>
  </si>
  <si>
    <t>Existing kWh</t>
  </si>
  <si>
    <t>ECM</t>
  </si>
  <si>
    <t>ECM # Lamps</t>
  </si>
  <si>
    <t>ECM Lamp Type</t>
  </si>
  <si>
    <t>ECM Ballast Type</t>
  </si>
  <si>
    <t>ECM Qty</t>
  </si>
  <si>
    <t>ECM Watts</t>
  </si>
  <si>
    <t>ECM kW</t>
  </si>
  <si>
    <t>ECM kWh</t>
  </si>
  <si>
    <t>Annual Hrs</t>
  </si>
  <si>
    <t>Wellness</t>
  </si>
  <si>
    <t>Main Gym</t>
  </si>
  <si>
    <t>MH 1-400W</t>
  </si>
  <si>
    <t>High Bay</t>
  </si>
  <si>
    <t>LED Retrofit Lamp for High Bay</t>
  </si>
  <si>
    <t xml:space="preserve">LED </t>
  </si>
  <si>
    <t>N/A</t>
  </si>
  <si>
    <t>Simple Payback Period (Yr)</t>
  </si>
  <si>
    <t>kW Savings (annual)</t>
  </si>
  <si>
    <t>kWh Savings (annual)</t>
  </si>
  <si>
    <t>ECM Capital ($)</t>
  </si>
  <si>
    <t xml:space="preserve"> $$ Savings (annual)</t>
  </si>
  <si>
    <t>Period</t>
  </si>
  <si>
    <t>Max kW Usage</t>
  </si>
  <si>
    <t>Rate $/kW</t>
  </si>
  <si>
    <t>Adjustments $/kW</t>
  </si>
  <si>
    <t>Off-Peak</t>
  </si>
  <si>
    <t>On-Peak</t>
  </si>
  <si>
    <t>Total $/kW</t>
  </si>
  <si>
    <t>Demand</t>
  </si>
  <si>
    <t>Energy</t>
  </si>
  <si>
    <t>Max kWh Usage</t>
  </si>
  <si>
    <t>Rate $/kWh</t>
  </si>
  <si>
    <t>Adjustments $/kWh</t>
  </si>
  <si>
    <t>Total $/kWh</t>
  </si>
  <si>
    <t>Fixed Charges</t>
  </si>
  <si>
    <t>Monthly Charge</t>
  </si>
  <si>
    <t>Facility Rental</t>
  </si>
  <si>
    <t>Rate Schedule</t>
  </si>
  <si>
    <t>GSLDT1</t>
  </si>
  <si>
    <t>Estimated Tons of CO2e. (EPA Calculator)</t>
  </si>
  <si>
    <t>Energy Projects</t>
  </si>
  <si>
    <t>Water Projects</t>
  </si>
  <si>
    <t>TBA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</si>
</sst>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2" applyFont="1"/>
    <xf numFmtId="165" fontId="0" fillId="0" borderId="0" xfId="2" applyNumberFormat="1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44" fontId="6" fillId="0" borderId="0" xfId="2" applyFont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64" fontId="15" fillId="0" borderId="0" xfId="1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44" fontId="15" fillId="0" borderId="0" xfId="2" applyFont="1" applyAlignment="1">
      <alignment horizontal="center" vertical="center"/>
    </xf>
    <xf numFmtId="44" fontId="15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pa.gov/energy/greenhouse-gas-equivalencies-calculator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"/>
  <sheetViews>
    <sheetView zoomScale="70" zoomScaleNormal="70" zoomScalePageLayoutView="70" workbookViewId="0">
      <selection activeCell="D6" sqref="D6"/>
    </sheetView>
  </sheetViews>
  <sheetFormatPr defaultColWidth="8.85546875" defaultRowHeight="15" x14ac:dyDescent="0.25"/>
  <cols>
    <col min="1" max="1" width="40.28515625" style="1" bestFit="1" customWidth="1"/>
    <col min="2" max="2" width="9.28515625" style="1" bestFit="1" customWidth="1"/>
    <col min="3" max="3" width="14.42578125" style="1" bestFit="1" customWidth="1"/>
    <col min="4" max="4" width="21" style="1" bestFit="1" customWidth="1"/>
    <col min="5" max="5" width="18" style="1" bestFit="1" customWidth="1"/>
    <col min="6" max="6" width="26.42578125" style="1" customWidth="1"/>
    <col min="7" max="7" width="13" style="1" customWidth="1"/>
    <col min="8" max="8" width="12.140625" style="1" customWidth="1"/>
    <col min="9" max="9" width="16.28515625" style="1" bestFit="1" customWidth="1"/>
    <col min="10" max="10" width="15" style="1" customWidth="1"/>
    <col min="11" max="11" width="29.140625" style="1" bestFit="1" customWidth="1"/>
    <col min="12" max="12" width="17.140625" style="1" bestFit="1" customWidth="1"/>
    <col min="13" max="13" width="15.5703125" style="1" bestFit="1" customWidth="1"/>
    <col min="14" max="14" width="14.42578125" style="1" customWidth="1"/>
    <col min="15" max="15" width="55.7109375" style="1" customWidth="1"/>
    <col min="16" max="16" width="9.85546875" style="1" customWidth="1"/>
    <col min="17" max="17" width="6.7109375" style="1" customWidth="1"/>
    <col min="18" max="18" width="8.85546875" style="1" customWidth="1"/>
    <col min="19" max="19" width="13.42578125" style="1" customWidth="1"/>
    <col min="20" max="20" width="17.42578125" style="1" bestFit="1" customWidth="1"/>
    <col min="21" max="21" width="10.140625" style="1" customWidth="1"/>
    <col min="22" max="22" width="17.140625" style="1" bestFit="1" customWidth="1"/>
    <col min="23" max="23" width="15.5703125" style="1" bestFit="1" customWidth="1"/>
    <col min="24" max="24" width="16.85546875" style="1" bestFit="1" customWidth="1"/>
    <col min="25" max="16384" width="8.85546875" style="1"/>
  </cols>
  <sheetData>
    <row r="1" spans="1:15" ht="26.25" x14ac:dyDescent="0.25">
      <c r="A1" s="15" t="s">
        <v>50</v>
      </c>
    </row>
    <row r="2" spans="1:15" s="5" customFormat="1" ht="63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5" ht="21" x14ac:dyDescent="0.25">
      <c r="A3" s="7" t="s">
        <v>19</v>
      </c>
      <c r="B3" s="7">
        <v>2</v>
      </c>
      <c r="C3" s="7" t="s">
        <v>20</v>
      </c>
      <c r="D3" s="7" t="s">
        <v>22</v>
      </c>
      <c r="E3" s="7">
        <v>1</v>
      </c>
      <c r="F3" s="7" t="s">
        <v>21</v>
      </c>
      <c r="G3" s="7">
        <v>60</v>
      </c>
      <c r="H3" s="7">
        <v>453</v>
      </c>
      <c r="I3" s="7">
        <f>(G3*H3)/1000</f>
        <v>27.18</v>
      </c>
      <c r="J3" s="8">
        <f>I3*K7</f>
        <v>168189.84</v>
      </c>
    </row>
    <row r="6" spans="1:15" ht="84" x14ac:dyDescent="0.25">
      <c r="A6" s="6" t="s">
        <v>10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12" t="s">
        <v>27</v>
      </c>
      <c r="J6" s="12" t="s">
        <v>28</v>
      </c>
      <c r="K6" s="12" t="s">
        <v>18</v>
      </c>
      <c r="L6" s="12" t="s">
        <v>29</v>
      </c>
      <c r="M6" s="12" t="s">
        <v>30</v>
      </c>
      <c r="N6" s="12" t="s">
        <v>26</v>
      </c>
      <c r="O6" s="13" t="s">
        <v>49</v>
      </c>
    </row>
    <row r="7" spans="1:15" ht="21" x14ac:dyDescent="0.25">
      <c r="A7" s="7" t="s">
        <v>23</v>
      </c>
      <c r="B7" s="7">
        <v>60</v>
      </c>
      <c r="C7" s="7" t="s">
        <v>24</v>
      </c>
      <c r="D7" s="7" t="s">
        <v>25</v>
      </c>
      <c r="E7" s="7">
        <v>60</v>
      </c>
      <c r="F7" s="7">
        <v>160</v>
      </c>
      <c r="G7" s="7">
        <f>(E7*F7)/1000</f>
        <v>9.6</v>
      </c>
      <c r="H7" s="7">
        <f>G7*K7</f>
        <v>59404.799999999996</v>
      </c>
      <c r="I7" s="9">
        <f>(I3-G7)*10</f>
        <v>175.79999999999998</v>
      </c>
      <c r="J7" s="9">
        <f>(J3-H7)*0.082</f>
        <v>8920.3732800000016</v>
      </c>
      <c r="K7" s="7">
        <f>((18*4)+(17*1)+(15*2))*52</f>
        <v>6188</v>
      </c>
      <c r="L7" s="9">
        <f>(425*E7)+(80*E7)+(500)</f>
        <v>30800</v>
      </c>
      <c r="M7" s="10">
        <f>I7+J7</f>
        <v>9096.1732800000009</v>
      </c>
      <c r="N7" s="11">
        <f>L7/M7</f>
        <v>3.3860392773872046</v>
      </c>
    </row>
  </sheetData>
  <hyperlinks>
    <hyperlink ref="O6" r:id="rId1"/>
  </hyperlinks>
  <pageMargins left="0.7" right="0.7" top="0.75" bottom="0.75" header="0.3" footer="0.3"/>
  <pageSetup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"/>
  <sheetViews>
    <sheetView tabSelected="1" zoomScale="85" zoomScaleNormal="85" workbookViewId="0">
      <selection activeCell="F8" sqref="F8"/>
    </sheetView>
  </sheetViews>
  <sheetFormatPr defaultRowHeight="15" x14ac:dyDescent="0.25"/>
  <cols>
    <col min="1" max="1" width="39.7109375" bestFit="1" customWidth="1"/>
    <col min="2" max="2" width="8.42578125" bestFit="1" customWidth="1"/>
    <col min="3" max="3" width="12.5703125" bestFit="1" customWidth="1"/>
    <col min="4" max="4" width="10.85546875" bestFit="1" customWidth="1"/>
    <col min="5" max="5" width="8.85546875" bestFit="1" customWidth="1"/>
    <col min="6" max="6" width="15" bestFit="1" customWidth="1"/>
    <col min="7" max="7" width="8" bestFit="1" customWidth="1"/>
    <col min="8" max="8" width="9.28515625" bestFit="1" customWidth="1"/>
    <col min="9" max="9" width="13.140625" bestFit="1" customWidth="1"/>
    <col min="10" max="10" width="15.5703125" bestFit="1" customWidth="1"/>
    <col min="11" max="11" width="9.28515625" bestFit="1" customWidth="1"/>
    <col min="12" max="12" width="17.140625" bestFit="1" customWidth="1"/>
    <col min="13" max="13" width="15.5703125" bestFit="1" customWidth="1"/>
    <col min="14" max="14" width="9.28515625" bestFit="1" customWidth="1"/>
    <col min="15" max="15" width="48.85546875" bestFit="1" customWidth="1"/>
  </cols>
  <sheetData>
    <row r="1" spans="1:15" s="16" customFormat="1" ht="23.25" x14ac:dyDescent="0.25">
      <c r="A1" s="23" t="s">
        <v>51</v>
      </c>
    </row>
    <row r="2" spans="1:15" s="17" customFormat="1" ht="18.75" x14ac:dyDescent="0.25"/>
    <row r="3" spans="1:15" s="16" customFormat="1" ht="18.75" x14ac:dyDescent="0.25">
      <c r="A3" s="16" t="s">
        <v>52</v>
      </c>
      <c r="J3" s="18"/>
    </row>
    <row r="4" spans="1:15" s="16" customFormat="1" ht="18.75" x14ac:dyDescent="0.25"/>
    <row r="5" spans="1:15" s="16" customFormat="1" ht="18.75" x14ac:dyDescent="0.25"/>
    <row r="6" spans="1:15" s="16" customFormat="1" ht="18.75" x14ac:dyDescent="0.25">
      <c r="A6" s="17"/>
      <c r="B6" s="17"/>
      <c r="C6" s="17"/>
      <c r="D6" s="17"/>
      <c r="E6" s="17"/>
      <c r="F6" s="17"/>
      <c r="G6" s="17"/>
      <c r="H6" s="17"/>
      <c r="I6" s="19"/>
      <c r="J6" s="19"/>
      <c r="K6" s="19"/>
      <c r="L6" s="19"/>
      <c r="M6" s="19"/>
      <c r="N6" s="19"/>
      <c r="O6" s="14"/>
    </row>
    <row r="7" spans="1:15" s="16" customFormat="1" ht="18.75" x14ac:dyDescent="0.25">
      <c r="I7" s="20"/>
      <c r="J7" s="20"/>
      <c r="L7" s="20"/>
      <c r="M7" s="21"/>
      <c r="N7" s="22"/>
    </row>
  </sheetData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9" sqref="E9"/>
    </sheetView>
  </sheetViews>
  <sheetFormatPr defaultColWidth="8.85546875" defaultRowHeight="15" x14ac:dyDescent="0.25"/>
  <cols>
    <col min="2" max="2" width="13.85546875" bestFit="1" customWidth="1"/>
    <col min="3" max="3" width="11.42578125" customWidth="1"/>
    <col min="4" max="4" width="19.7109375" customWidth="1"/>
    <col min="5" max="5" width="12.42578125" customWidth="1"/>
  </cols>
  <sheetData>
    <row r="1" spans="1:5" x14ac:dyDescent="0.25">
      <c r="A1" s="24" t="s">
        <v>47</v>
      </c>
      <c r="B1" s="24"/>
      <c r="C1" s="4" t="s">
        <v>48</v>
      </c>
    </row>
    <row r="2" spans="1:5" x14ac:dyDescent="0.25">
      <c r="A2" s="25" t="s">
        <v>38</v>
      </c>
      <c r="B2" s="25"/>
      <c r="C2" s="25"/>
      <c r="D2" s="25"/>
      <c r="E2" s="25"/>
    </row>
    <row r="3" spans="1:5" x14ac:dyDescent="0.25">
      <c r="A3" t="s">
        <v>31</v>
      </c>
      <c r="B3" t="s">
        <v>32</v>
      </c>
      <c r="C3" t="s">
        <v>33</v>
      </c>
      <c r="D3" t="s">
        <v>34</v>
      </c>
      <c r="E3" t="s">
        <v>37</v>
      </c>
    </row>
    <row r="4" spans="1:5" x14ac:dyDescent="0.25">
      <c r="A4" t="s">
        <v>35</v>
      </c>
      <c r="C4" s="2">
        <v>0</v>
      </c>
      <c r="D4" s="2">
        <v>2.46</v>
      </c>
      <c r="E4" s="2">
        <f>D4+C4</f>
        <v>2.46</v>
      </c>
    </row>
    <row r="5" spans="1:5" x14ac:dyDescent="0.25">
      <c r="A5" t="s">
        <v>36</v>
      </c>
      <c r="C5" s="2">
        <v>9.11</v>
      </c>
      <c r="D5" s="2">
        <v>2.46</v>
      </c>
      <c r="E5" s="2">
        <f>D5+C5</f>
        <v>11.57</v>
      </c>
    </row>
    <row r="6" spans="1:5" x14ac:dyDescent="0.25">
      <c r="A6" s="25" t="s">
        <v>39</v>
      </c>
      <c r="B6" s="25"/>
      <c r="C6" s="25"/>
      <c r="D6" s="25"/>
      <c r="E6" s="25"/>
    </row>
    <row r="7" spans="1:5" x14ac:dyDescent="0.25">
      <c r="A7" t="s">
        <v>31</v>
      </c>
      <c r="B7" t="s">
        <v>40</v>
      </c>
      <c r="C7" t="s">
        <v>41</v>
      </c>
      <c r="D7" t="s">
        <v>42</v>
      </c>
      <c r="E7" t="s">
        <v>43</v>
      </c>
    </row>
    <row r="8" spans="1:5" x14ac:dyDescent="0.25">
      <c r="A8" t="s">
        <v>35</v>
      </c>
      <c r="C8" s="3">
        <v>3.4209999999999997E-2</v>
      </c>
      <c r="D8" s="3">
        <v>2.9399999999999999E-3</v>
      </c>
      <c r="E8" s="2">
        <f>D8+C8</f>
        <v>3.7149999999999996E-2</v>
      </c>
    </row>
    <row r="9" spans="1:5" x14ac:dyDescent="0.25">
      <c r="A9" t="s">
        <v>36</v>
      </c>
      <c r="C9" s="3">
        <v>6.336E-2</v>
      </c>
      <c r="D9" s="3">
        <v>2.9399999999999999E-3</v>
      </c>
      <c r="E9" s="2">
        <f>D9+C9</f>
        <v>6.6299999999999998E-2</v>
      </c>
    </row>
    <row r="10" spans="1:5" x14ac:dyDescent="0.25">
      <c r="A10" s="26" t="s">
        <v>44</v>
      </c>
      <c r="B10" s="26"/>
      <c r="C10" s="26"/>
      <c r="D10" s="26"/>
      <c r="E10" s="26"/>
    </row>
    <row r="11" spans="1:5" x14ac:dyDescent="0.25">
      <c r="A11" s="24" t="s">
        <v>45</v>
      </c>
      <c r="B11" s="24"/>
      <c r="C11" s="24"/>
      <c r="D11" s="24"/>
      <c r="E11" s="2">
        <v>59.51</v>
      </c>
    </row>
    <row r="12" spans="1:5" x14ac:dyDescent="0.25">
      <c r="A12" s="24" t="s">
        <v>46</v>
      </c>
      <c r="B12" s="24"/>
      <c r="C12" s="24"/>
      <c r="D12" s="24"/>
      <c r="E12" s="2">
        <v>3.61</v>
      </c>
    </row>
  </sheetData>
  <mergeCells count="6">
    <mergeCell ref="A12:D12"/>
    <mergeCell ref="A1:B1"/>
    <mergeCell ref="A2:E2"/>
    <mergeCell ref="A6:E6"/>
    <mergeCell ref="A10:E10"/>
    <mergeCell ref="A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Calculation Energy</vt:lpstr>
      <vt:lpstr>Calculation Water</vt:lpstr>
      <vt:lpstr>Rate Data</vt:lpstr>
    </vt:vector>
  </TitlesOfParts>
  <Company>University of Miami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Varona, Jose M</dc:creator>
  <cp:lastModifiedBy>Lhoutellier, Teddy</cp:lastModifiedBy>
  <dcterms:created xsi:type="dcterms:W3CDTF">2016-01-25T19:23:31Z</dcterms:created>
  <dcterms:modified xsi:type="dcterms:W3CDTF">2016-05-23T15:31:36Z</dcterms:modified>
</cp:coreProperties>
</file>